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bora.SAOJOAQUIM\Desktop\Lia Federal\Nova pasta\"/>
    </mc:Choice>
  </mc:AlternateContent>
  <bookViews>
    <workbookView xWindow="0" yWindow="0" windowWidth="20490" windowHeight="7650" firstSheet="5" activeTab="9"/>
  </bookViews>
  <sheets>
    <sheet name="JULHO 2021" sheetId="27" r:id="rId1"/>
    <sheet name="AGOSTO 2021" sheetId="28" r:id="rId2"/>
    <sheet name="SETEMBRO 2021" sheetId="29" r:id="rId3"/>
    <sheet name="OUTUBRO 2021" sheetId="30" r:id="rId4"/>
    <sheet name="NOVEMBRO 2021" sheetId="31" r:id="rId5"/>
    <sheet name="DEZEMBRO 2021" sheetId="32" r:id="rId6"/>
    <sheet name="JANEIRO 2022" sheetId="33" r:id="rId7"/>
    <sheet name="FEVEREIRO 2022" sheetId="34" r:id="rId8"/>
    <sheet name="MARÇO 2022" sheetId="35" r:id="rId9"/>
    <sheet name="ABRIL 2022" sheetId="36" r:id="rId10"/>
  </sheets>
  <definedNames>
    <definedName name="_xlnm.Print_Area" localSheetId="9">'ABRIL 2022'!$A$1:$H$19</definedName>
    <definedName name="_xlnm.Print_Area" localSheetId="1">'AGOSTO 2021'!$A$1:$H$19</definedName>
    <definedName name="_xlnm.Print_Area" localSheetId="5">'DEZEMBRO 2021'!$A$1:$H$19</definedName>
    <definedName name="_xlnm.Print_Area" localSheetId="7">'FEVEREIRO 2022'!$A$1:$H$19</definedName>
    <definedName name="_xlnm.Print_Area" localSheetId="6">'JANEIRO 2022'!$A$1:$H$19</definedName>
    <definedName name="_xlnm.Print_Area" localSheetId="0">'JULHO 2021'!$A$1:$H$18</definedName>
    <definedName name="_xlnm.Print_Area" localSheetId="8">'MARÇO 2022'!$A$1:$H$19</definedName>
    <definedName name="_xlnm.Print_Area" localSheetId="4">'NOVEMBRO 2021'!$A$1:$H$19</definedName>
    <definedName name="_xlnm.Print_Area" localSheetId="3">'OUTUBRO 2021'!$A$1:$H$19</definedName>
    <definedName name="_xlnm.Print_Area" localSheetId="2">'SETEMBRO 2021'!$A$1:$H$19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6" l="1"/>
  <c r="G10" i="36"/>
  <c r="G9" i="36"/>
  <c r="G8" i="36"/>
  <c r="H10" i="36"/>
  <c r="H11" i="36"/>
  <c r="H11" i="35"/>
  <c r="H9" i="36"/>
  <c r="H8" i="36"/>
  <c r="F13" i="36"/>
  <c r="E13" i="36"/>
  <c r="H13" i="36"/>
  <c r="G13" i="36"/>
  <c r="H10" i="35"/>
  <c r="H9" i="35"/>
  <c r="H8" i="35"/>
  <c r="G11" i="35"/>
  <c r="G10" i="35"/>
  <c r="G9" i="35"/>
  <c r="G8" i="35"/>
  <c r="F13" i="35"/>
  <c r="E13" i="35"/>
  <c r="H13" i="35"/>
  <c r="G13" i="35"/>
  <c r="H11" i="34"/>
  <c r="H10" i="34"/>
  <c r="H9" i="34"/>
  <c r="H8" i="34"/>
  <c r="G11" i="34"/>
  <c r="G10" i="34"/>
  <c r="G9" i="34"/>
  <c r="G8" i="34"/>
  <c r="F13" i="34"/>
  <c r="E13" i="34"/>
  <c r="H13" i="34"/>
  <c r="G13" i="34"/>
  <c r="G11" i="33"/>
  <c r="G10" i="33"/>
  <c r="G9" i="33"/>
  <c r="G8" i="33"/>
  <c r="H11" i="33"/>
  <c r="H10" i="33"/>
  <c r="H9" i="33"/>
  <c r="H8" i="33"/>
  <c r="F13" i="33"/>
  <c r="E13" i="33"/>
  <c r="H13" i="33"/>
  <c r="G13" i="33"/>
  <c r="H11" i="32"/>
  <c r="H10" i="32"/>
  <c r="H9" i="32"/>
  <c r="H8" i="32"/>
  <c r="G11" i="32"/>
  <c r="G10" i="32"/>
  <c r="G9" i="32"/>
  <c r="G8" i="32"/>
  <c r="F13" i="32"/>
  <c r="E13" i="32"/>
  <c r="H13" i="32"/>
  <c r="G13" i="32"/>
  <c r="H11" i="31"/>
  <c r="H10" i="31"/>
  <c r="H9" i="31"/>
  <c r="H8" i="31"/>
  <c r="G11" i="31"/>
  <c r="G10" i="31"/>
  <c r="G9" i="31"/>
  <c r="G8" i="31"/>
  <c r="F13" i="31"/>
  <c r="E13" i="31"/>
  <c r="H13" i="31"/>
  <c r="G13" i="31"/>
  <c r="H9" i="30"/>
  <c r="H10" i="30"/>
  <c r="H11" i="30"/>
  <c r="H8" i="30"/>
  <c r="G11" i="30"/>
  <c r="G10" i="30"/>
  <c r="G9" i="30"/>
  <c r="G8" i="30"/>
  <c r="F13" i="30"/>
  <c r="E13" i="30"/>
  <c r="H13" i="30"/>
  <c r="G13" i="30"/>
  <c r="H11" i="29"/>
  <c r="H10" i="29"/>
  <c r="H9" i="29"/>
  <c r="H8" i="29"/>
  <c r="G11" i="29"/>
  <c r="G10" i="29"/>
  <c r="G9" i="29"/>
  <c r="G8" i="29"/>
  <c r="E13" i="29"/>
  <c r="G13" i="29"/>
  <c r="G11" i="28"/>
  <c r="G10" i="28"/>
  <c r="G9" i="28"/>
  <c r="G8" i="28"/>
  <c r="F11" i="28"/>
  <c r="F13" i="28"/>
  <c r="E13" i="28"/>
  <c r="H9" i="27"/>
  <c r="H9" i="28" s="1"/>
  <c r="H10" i="27"/>
  <c r="H10" i="28" s="1"/>
  <c r="H11" i="27"/>
  <c r="H8" i="27"/>
  <c r="G9" i="27"/>
  <c r="G10" i="27"/>
  <c r="G11" i="27"/>
  <c r="G8" i="27"/>
  <c r="G13" i="27" s="1"/>
  <c r="F13" i="27"/>
  <c r="E13" i="27"/>
  <c r="G13" i="28"/>
  <c r="F13" i="29" l="1"/>
  <c r="H13" i="29"/>
  <c r="H8" i="28"/>
  <c r="H13" i="27"/>
  <c r="H11" i="28"/>
  <c r="H13" i="28" l="1"/>
</calcChain>
</file>

<file path=xl/sharedStrings.xml><?xml version="1.0" encoding="utf-8"?>
<sst xmlns="http://schemas.openxmlformats.org/spreadsheetml/2006/main" count="279" uniqueCount="37">
  <si>
    <t xml:space="preserve">RELATÓRIO DE EXECUÇÃO FINANCEIRA </t>
  </si>
  <si>
    <t>Convenente: Associação São Joaquim de Apoio À Maturidade      Termo de Colaboração 08/2018</t>
  </si>
  <si>
    <t>Projeto: Centro de Convivência e Fortalecimento de Vinculos Casa Azul</t>
  </si>
  <si>
    <t>Período: 01 de Julho de 2021 a 31 de Julho de 2021</t>
  </si>
  <si>
    <t>FINANCEIRO</t>
  </si>
  <si>
    <t>Meta</t>
  </si>
  <si>
    <t>Etapa Fase</t>
  </si>
  <si>
    <t>Descrição</t>
  </si>
  <si>
    <t>No período</t>
  </si>
  <si>
    <t>Até o período</t>
  </si>
  <si>
    <t>Programado</t>
  </si>
  <si>
    <t>Executado</t>
  </si>
  <si>
    <t>1.1</t>
  </si>
  <si>
    <t xml:space="preserve">Salário Coordenação Técnica( Simone Spadafora) </t>
  </si>
  <si>
    <t>1.2</t>
  </si>
  <si>
    <t xml:space="preserve">Encargos  Sociais INSS ( Simone Spadafora) </t>
  </si>
  <si>
    <t>1.3</t>
  </si>
  <si>
    <t xml:space="preserve">Encargos  Sociais FGTS ( Simone Spadafora) </t>
  </si>
  <si>
    <t>2.1</t>
  </si>
  <si>
    <t>Material de Consumo 01/2020 a 05/2021</t>
  </si>
  <si>
    <t>Total</t>
  </si>
  <si>
    <t>Convenente Asssociação São Joaquim de Apoio à Maturidade</t>
  </si>
  <si>
    <t>Responsável pela execução</t>
  </si>
  <si>
    <t>Mônica Rosales                                                                                                                                                                                     Presidente</t>
  </si>
  <si>
    <t>Claudia Regina Ferreira de Sousa                                                                                                                                                                                       Responsável pela execução</t>
  </si>
  <si>
    <t>Período: 01 de Agosto de 2021 a 31 de Agosto de 2021</t>
  </si>
  <si>
    <t xml:space="preserve">Material de Consumo </t>
  </si>
  <si>
    <t xml:space="preserve">  Mariana  de Oliveira Pedreira                                                                                Presidente</t>
  </si>
  <si>
    <t xml:space="preserve">Lucia Helena Ralo e kalaf                           Vice Presidente </t>
  </si>
  <si>
    <t>Período: 01 de Setembro de 2021 a 30 de Setembro de 2021</t>
  </si>
  <si>
    <t>Período: 01 de Outubro de 2021 a 31 de Outubro de 2021</t>
  </si>
  <si>
    <t>Período: 01 de Novembro de 2021 a 30 de Novembro de 2021</t>
  </si>
  <si>
    <t>Período: 01 de Dezembro de 2021 a 31 de Dezembro de 2021</t>
  </si>
  <si>
    <t>Período: 01 de Janeiro de 2022 a 31 de Janeiro de 2022</t>
  </si>
  <si>
    <t>Período: 01 de Fevereiro de 2022 a 28 de Fevereiro de 2022</t>
  </si>
  <si>
    <t>Período: 01 de Março de 2022 a 31 de Março de 2022</t>
  </si>
  <si>
    <t>Período: 01 de Abril de 2022 a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</si>
</sst>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indexed="8"/>
      <name val="Calibri"/>
      <family val="2"/>
    </font>
    <font>
      <sz val="10"/>
      <name val="Arial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5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2" xfId="0" applyNumberFormat="1" applyBorder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44" fontId="1" fillId="0" borderId="0" xfId="1" applyBorder="1"/>
    <xf numFmtId="164" fontId="0" fillId="0" borderId="0" xfId="0" applyNumberFormat="1"/>
    <xf numFmtId="164" fontId="6" fillId="3" borderId="0" xfId="0" applyNumberFormat="1" applyFont="1" applyFill="1"/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left"/>
    </xf>
    <xf numFmtId="164" fontId="0" fillId="0" borderId="7" xfId="0" applyNumberFormat="1" applyBorder="1" applyAlignment="1">
      <alignment horizontal="left" vertical="center"/>
    </xf>
    <xf numFmtId="0" fontId="6" fillId="2" borderId="11" xfId="0" applyFont="1" applyFill="1" applyBorder="1"/>
    <xf numFmtId="164" fontId="6" fillId="2" borderId="12" xfId="0" applyNumberFormat="1" applyFont="1" applyFill="1" applyBorder="1" applyAlignment="1">
      <alignment horizontal="left"/>
    </xf>
    <xf numFmtId="0" fontId="8" fillId="0" borderId="13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2" xfId="0" applyBorder="1" applyAlignment="1">
      <alignment vertic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3" xfId="0" applyFill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15</xdr:row>
      <xdr:rowOff>85725</xdr:rowOff>
    </xdr:from>
    <xdr:to>
      <xdr:col>7</xdr:col>
      <xdr:colOff>638175</xdr:colOff>
      <xdr:row>15</xdr:row>
      <xdr:rowOff>619125</xdr:rowOff>
    </xdr:to>
    <xdr:pic>
      <xdr:nvPicPr>
        <xdr:cNvPr id="19472" name="Imagem 4">
          <a:extLst>
            <a:ext uri="{FF2B5EF4-FFF2-40B4-BE49-F238E27FC236}">
              <a16:creationId xmlns:a16="http://schemas.microsoft.com/office/drawing/2014/main" id="{8E368218-CD3F-40A3-B1B1-81354A693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5448300"/>
          <a:ext cx="1647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1476375</xdr:colOff>
      <xdr:row>15</xdr:row>
      <xdr:rowOff>190500</xdr:rowOff>
    </xdr:from>
    <xdr:to>
      <xdr:col>3</xdr:col>
      <xdr:colOff>790575</xdr:colOff>
      <xdr:row>15</xdr:row>
      <xdr:rowOff>685800</xdr:rowOff>
    </xdr:to>
    <xdr:pic>
      <xdr:nvPicPr>
        <xdr:cNvPr id="19473" name="Imagem 1">
          <a:extLst>
            <a:ext uri="{FF2B5EF4-FFF2-40B4-BE49-F238E27FC236}">
              <a16:creationId xmlns:a16="http://schemas.microsoft.com/office/drawing/2014/main" id="{2E7B8371-4E1F-4102-9694-6A652F227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5553075"/>
          <a:ext cx="2495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527B3776-8998-41C0-8FD8-F099BD87D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435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1385DD-007E-460F-B298-AF1B05115436}"/>
            </a:ext>
            <a:ext uri="{147F2762-F138-4A5C-976F-8EAC2B608ADB}">
              <a16:predDERef xmlns:a16="http://schemas.microsoft.com/office/drawing/2014/main" pred="{527B3776-8998-41C0-8FD8-F099BD87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1980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2CDEB99A-18F6-4D05-8388-29441B4FEA46}"/>
            </a:ext>
            <a:ext uri="{147F2762-F138-4A5C-976F-8EAC2B608ADB}">
              <a16:predDERef xmlns:a16="http://schemas.microsoft.com/office/drawing/2014/main" pred="{921385DD-007E-460F-B298-AF1B0511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1020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0486" name="Imagem 4">
          <a:extLst>
            <a:ext uri="{FF2B5EF4-FFF2-40B4-BE49-F238E27FC236}">
              <a16:creationId xmlns:a16="http://schemas.microsoft.com/office/drawing/2014/main" id="{5822B13D-6B2B-4B02-8D1D-86B58B5E5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6262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20487" name="Imagem 2">
          <a:extLst>
            <a:ext uri="{FF2B5EF4-FFF2-40B4-BE49-F238E27FC236}">
              <a16:creationId xmlns:a16="http://schemas.microsoft.com/office/drawing/2014/main" id="{61275859-9D4C-4C92-B664-3B384800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3885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20488" name="Imagem 6">
          <a:extLst>
            <a:ext uri="{FF2B5EF4-FFF2-40B4-BE49-F238E27FC236}">
              <a16:creationId xmlns:a16="http://schemas.microsoft.com/office/drawing/2014/main" id="{8D1D9CC7-4531-4D02-90B6-63033C89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2925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6141389-3891-412D-A22A-272134D21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6262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E69F80-3B54-4F79-B14C-B90F283F40A5}"/>
            </a:ext>
            <a:ext uri="{147F2762-F138-4A5C-976F-8EAC2B608ADB}">
              <a16:predDERef xmlns:a16="http://schemas.microsoft.com/office/drawing/2014/main" pred="{06141389-3891-412D-A22A-272134D2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3885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435630EE-78FB-4D4D-95C0-5A6DA9A1EC7F}"/>
            </a:ext>
            <a:ext uri="{147F2762-F138-4A5C-976F-8EAC2B608ADB}">
              <a16:predDERef xmlns:a16="http://schemas.microsoft.com/office/drawing/2014/main" pred="{AEE69F80-3B54-4F79-B14C-B90F283F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2925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1394EAB9-B806-4C42-BFBA-8EA946A1B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435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A1593C-BA7D-4F59-B47A-9DFDD98E2C33}"/>
            </a:ext>
            <a:ext uri="{147F2762-F138-4A5C-976F-8EAC2B608ADB}">
              <a16:predDERef xmlns:a16="http://schemas.microsoft.com/office/drawing/2014/main" pred="{1394EAB9-B806-4C42-BFBA-8EA946A1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1980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FC79BB77-C543-4614-B002-EA620E6DA7ED}"/>
            </a:ext>
            <a:ext uri="{147F2762-F138-4A5C-976F-8EAC2B608ADB}">
              <a16:predDERef xmlns:a16="http://schemas.microsoft.com/office/drawing/2014/main" pred="{23A1593C-BA7D-4F59-B47A-9DFDD98E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1020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4214D53F-BFF2-4633-A871-652EB7CE1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435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65712F7-BDCE-4112-8583-6C3F0E62CF2E}"/>
            </a:ext>
            <a:ext uri="{147F2762-F138-4A5C-976F-8EAC2B608ADB}">
              <a16:predDERef xmlns:a16="http://schemas.microsoft.com/office/drawing/2014/main" pred="{4214D53F-BFF2-4633-A871-652EB7CE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1980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04A9327-8A92-4AE4-AEBE-FEAA4ECEF692}"/>
            </a:ext>
            <a:ext uri="{147F2762-F138-4A5C-976F-8EAC2B608ADB}">
              <a16:predDERef xmlns:a16="http://schemas.microsoft.com/office/drawing/2014/main" pred="{865712F7-BDCE-4112-8583-6C3F0E62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1020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9A5E6487-E1E5-49B3-BAC1-88832EB5D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435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463930C-ACD1-4F08-938F-C71564749F42}"/>
            </a:ext>
            <a:ext uri="{147F2762-F138-4A5C-976F-8EAC2B608ADB}">
              <a16:predDERef xmlns:a16="http://schemas.microsoft.com/office/drawing/2014/main" pred="{9A5E6487-E1E5-49B3-BAC1-88832EB5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1980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257BAA24-94FA-4A6A-9BB0-48AA591489DB}"/>
            </a:ext>
            <a:ext uri="{147F2762-F138-4A5C-976F-8EAC2B608ADB}">
              <a16:predDERef xmlns:a16="http://schemas.microsoft.com/office/drawing/2014/main" pred="{A463930C-ACD1-4F08-938F-C7156474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1020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B770AC03-373C-436B-8945-BA8811647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435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399F6CE-1FEF-49A1-8506-FA9FFABE3DD0}"/>
            </a:ext>
            <a:ext uri="{147F2762-F138-4A5C-976F-8EAC2B608ADB}">
              <a16:predDERef xmlns:a16="http://schemas.microsoft.com/office/drawing/2014/main" pred="{B770AC03-373C-436B-8945-BA881164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1980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8CA891AB-556F-4C77-8CC2-2FBE5E8F5FEA}"/>
            </a:ext>
            <a:ext uri="{147F2762-F138-4A5C-976F-8EAC2B608ADB}">
              <a16:predDERef xmlns:a16="http://schemas.microsoft.com/office/drawing/2014/main" pred="{7399F6CE-1FEF-49A1-8506-FA9FFABE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1020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80C5BE3D-6AC8-40D8-9483-127B777D5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435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CF3D60-BB78-4238-B68B-77D5EC99BE9B}"/>
            </a:ext>
            <a:ext uri="{147F2762-F138-4A5C-976F-8EAC2B608ADB}">
              <a16:predDERef xmlns:a16="http://schemas.microsoft.com/office/drawing/2014/main" pred="{80C5BE3D-6AC8-40D8-9483-127B777D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1980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D884078E-E09F-4D04-A132-964A55FFD977}"/>
            </a:ext>
            <a:ext uri="{147F2762-F138-4A5C-976F-8EAC2B608ADB}">
              <a16:predDERef xmlns:a16="http://schemas.microsoft.com/office/drawing/2014/main" pred="{1ECF3D60-BB78-4238-B68B-77D5EC99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1020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400050</xdr:rowOff>
    </xdr:from>
    <xdr:to>
      <xdr:col>7</xdr:col>
      <xdr:colOff>447675</xdr:colOff>
      <xdr:row>18</xdr:row>
      <xdr:rowOff>142875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5A1BA59E-AEDF-4DCF-9536-8DC55626F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57435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15</xdr:row>
      <xdr:rowOff>676275</xdr:rowOff>
    </xdr:from>
    <xdr:to>
      <xdr:col>2</xdr:col>
      <xdr:colOff>3057525</xdr:colOff>
      <xdr:row>17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C570D5D-5B52-4ED0-93DE-A62D300B5EA1}"/>
            </a:ext>
            <a:ext uri="{147F2762-F138-4A5C-976F-8EAC2B608ADB}">
              <a16:predDERef xmlns:a16="http://schemas.microsoft.com/office/drawing/2014/main" pred="{5A1BA59E-AEDF-4DCF-9536-8DC55626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019800"/>
          <a:ext cx="438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1219200</xdr:colOff>
      <xdr:row>15</xdr:row>
      <xdr:rowOff>66675</xdr:rowOff>
    </xdr:from>
    <xdr:to>
      <xdr:col>4</xdr:col>
      <xdr:colOff>361950</xdr:colOff>
      <xdr:row>17</xdr:row>
      <xdr:rowOff>133350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846AA5E4-03E8-444A-9EB2-D4996A0DCF24}"/>
            </a:ext>
            <a:ext uri="{147F2762-F138-4A5C-976F-8EAC2B608ADB}">
              <a16:predDERef xmlns:a16="http://schemas.microsoft.com/office/drawing/2014/main" pred="{2C570D5D-5B52-4ED0-93DE-A62D300B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4" t="38647" r="38577" b="46260"/>
        <a:stretch>
          <a:fillRect/>
        </a:stretch>
      </xdr:blipFill>
      <xdr:spPr bwMode="auto">
        <a:xfrm>
          <a:off x="5991225" y="5410200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BreakPreview" zoomScale="60" zoomScaleNormal="60" workbookViewId="0">
      <selection activeCell="K11" sqref="K11"/>
    </sheetView>
  </sheetViews>
  <sheetFormatPr defaultRowHeight="15" customHeight="1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thickBot="1" x14ac:dyDescent="0.3">
      <c r="A1"/>
      <c r="B1"/>
      <c r="C1"/>
      <c r="D1"/>
      <c r="E1"/>
      <c r="F1"/>
      <c r="G1"/>
      <c r="H1"/>
    </row>
    <row r="2" spans="1:12" ht="42" customHeight="1" thickBot="1" x14ac:dyDescent="0.3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thickTop="1" thickBot="1" x14ac:dyDescent="0.3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thickBot="1" x14ac:dyDescent="0.3">
      <c r="A4" s="54" t="s">
        <v>2</v>
      </c>
      <c r="B4" s="55"/>
      <c r="C4" s="55"/>
      <c r="D4" s="55"/>
      <c r="E4" s="56" t="s">
        <v>3</v>
      </c>
      <c r="F4" s="56"/>
      <c r="G4" s="56"/>
      <c r="H4" s="57"/>
    </row>
    <row r="5" spans="1:12" ht="24.75" thickTop="1" thickBot="1" x14ac:dyDescent="0.3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thickBot="1" x14ac:dyDescent="0.3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thickTop="1" thickBot="1" x14ac:dyDescent="0.3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E8*1</f>
        <v>3400</v>
      </c>
      <c r="H8" s="9">
        <f>F8</f>
        <v>3400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511</v>
      </c>
      <c r="G9" s="8">
        <f>E9*1</f>
        <v>511</v>
      </c>
      <c r="H9" s="9">
        <f>F9</f>
        <v>511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394</v>
      </c>
      <c r="G10" s="8">
        <f>E10*1</f>
        <v>394</v>
      </c>
      <c r="H10" s="9">
        <f>F10</f>
        <v>394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19</v>
      </c>
      <c r="D11" s="62"/>
      <c r="E11" s="8">
        <v>300</v>
      </c>
      <c r="F11" s="8">
        <v>300</v>
      </c>
      <c r="G11" s="8">
        <f>E11*1</f>
        <v>300</v>
      </c>
      <c r="H11" s="9">
        <f>F11</f>
        <v>300</v>
      </c>
      <c r="L11" s="10"/>
    </row>
    <row r="12" spans="1:12" ht="26.25" customHeight="1" thickBot="1" x14ac:dyDescent="0.3">
      <c r="A12" s="5"/>
      <c r="B12" s="6"/>
      <c r="C12" s="63"/>
      <c r="D12" s="63"/>
      <c r="E12" s="15"/>
      <c r="F12" s="15"/>
      <c r="G12" s="15"/>
      <c r="H12" s="7"/>
    </row>
    <row r="13" spans="1:12" ht="26.25" customHeight="1" thickBot="1" x14ac:dyDescent="0.3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4605</v>
      </c>
      <c r="G13" s="14">
        <f>SUM(G8:G11)</f>
        <v>4605</v>
      </c>
      <c r="H13" s="17">
        <f>SUM(H8:H11)</f>
        <v>4605</v>
      </c>
    </row>
    <row r="14" spans="1:12" ht="25.5" customHeight="1" thickBot="1" x14ac:dyDescent="0.3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thickBot="1" x14ac:dyDescent="0.3">
      <c r="A15" s="26" t="s">
        <v>21</v>
      </c>
      <c r="B15" s="27"/>
      <c r="C15" s="27"/>
      <c r="D15" s="27"/>
      <c r="E15" s="28"/>
      <c r="F15" s="29" t="s">
        <v>22</v>
      </c>
      <c r="G15" s="30"/>
      <c r="H15" s="31"/>
    </row>
    <row r="16" spans="1:12" ht="55.5" customHeight="1" x14ac:dyDescent="0.25">
      <c r="A16" s="32" t="s">
        <v>23</v>
      </c>
      <c r="B16" s="33"/>
      <c r="C16" s="33"/>
      <c r="D16" s="33"/>
      <c r="E16" s="34"/>
      <c r="F16" s="32" t="s">
        <v>24</v>
      </c>
      <c r="G16" s="33"/>
      <c r="H16" s="34"/>
    </row>
    <row r="17" spans="1:8" ht="15" customHeight="1" x14ac:dyDescent="0.25">
      <c r="A17" s="35"/>
      <c r="B17" s="36"/>
      <c r="C17" s="36"/>
      <c r="D17" s="36"/>
      <c r="E17" s="37"/>
      <c r="F17" s="35"/>
      <c r="G17" s="36"/>
      <c r="H17" s="37"/>
    </row>
    <row r="18" spans="1:8" ht="15.75" customHeight="1" thickBot="1" x14ac:dyDescent="0.3">
      <c r="A18" s="38"/>
      <c r="B18" s="39"/>
      <c r="C18" s="39"/>
      <c r="D18" s="39"/>
      <c r="E18" s="40"/>
      <c r="F18" s="38"/>
      <c r="G18" s="39"/>
      <c r="H18" s="40"/>
    </row>
    <row r="19" spans="1:8" x14ac:dyDescent="0.25"/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1">
    <mergeCell ref="C11:D11"/>
    <mergeCell ref="C12:D12"/>
    <mergeCell ref="C8:D8"/>
    <mergeCell ref="C9:D9"/>
    <mergeCell ref="C10:D10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13:D13"/>
    <mergeCell ref="A14:H14"/>
    <mergeCell ref="A15:E15"/>
    <mergeCell ref="F15:H15"/>
    <mergeCell ref="A16:E18"/>
    <mergeCell ref="F16:H18"/>
  </mergeCells>
  <pageMargins left="0.7" right="0.7" top="0.75" bottom="0.75" header="0.3" footer="0.3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view="pageBreakPreview" topLeftCell="A6" zoomScale="60" zoomScaleNormal="100" workbookViewId="0">
      <selection activeCell="G12" sqref="G12"/>
    </sheetView>
  </sheetViews>
  <sheetFormatPr defaultRowHeight="15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x14ac:dyDescent="0.25">
      <c r="A1"/>
      <c r="B1"/>
      <c r="C1"/>
      <c r="D1"/>
      <c r="E1"/>
      <c r="F1"/>
      <c r="G1"/>
      <c r="H1"/>
    </row>
    <row r="2" spans="1:12" ht="42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x14ac:dyDescent="0.25">
      <c r="A4" s="54" t="s">
        <v>2</v>
      </c>
      <c r="B4" s="55"/>
      <c r="C4" s="55"/>
      <c r="D4" s="55"/>
      <c r="E4" s="56" t="s">
        <v>36</v>
      </c>
      <c r="F4" s="56"/>
      <c r="G4" s="56"/>
      <c r="H4" s="57"/>
    </row>
    <row r="5" spans="1:12" ht="23.25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x14ac:dyDescent="0.25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x14ac:dyDescent="0.25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E8*10</f>
        <v>34000</v>
      </c>
      <c r="H8" s="9">
        <f>F8+'MARÇO 2022'!H8</f>
        <v>34000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569.85</v>
      </c>
      <c r="G9" s="8">
        <f>E9*10</f>
        <v>5110</v>
      </c>
      <c r="H9" s="9">
        <f>F9+'MARÇO 2022'!H9</f>
        <v>5154.34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410.68</v>
      </c>
      <c r="G10" s="8">
        <f>E10*10</f>
        <v>3940</v>
      </c>
      <c r="H10" s="9">
        <f>F10+'MARÇO 2022'!H10</f>
        <v>3940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v>305.60000000000002</v>
      </c>
      <c r="G11" s="8">
        <f>E11*10</f>
        <v>3000</v>
      </c>
      <c r="H11" s="9">
        <f>F11+'MARÇO 2022'!H11</f>
        <v>3067.44</v>
      </c>
      <c r="L11" s="10"/>
    </row>
    <row r="12" spans="1:12" ht="26.25" customHeight="1" x14ac:dyDescent="0.25">
      <c r="A12" s="5"/>
      <c r="B12" s="6"/>
      <c r="C12" s="63"/>
      <c r="D12" s="63"/>
      <c r="E12" s="15"/>
      <c r="F12" s="15"/>
      <c r="G12" s="15"/>
      <c r="H12" s="7"/>
    </row>
    <row r="13" spans="1:12" ht="26.25" customHeight="1" x14ac:dyDescent="0.25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4686.13</v>
      </c>
      <c r="G13" s="14">
        <f>SUM(G8:G11)</f>
        <v>46050</v>
      </c>
      <c r="H13" s="17">
        <f>SUM(H8:H11)</f>
        <v>46161.78</v>
      </c>
    </row>
    <row r="14" spans="1:12" ht="25.5" customHeight="1" x14ac:dyDescent="0.25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x14ac:dyDescent="0.25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x14ac:dyDescent="0.3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C13:D13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8:D8"/>
    <mergeCell ref="C9:D9"/>
    <mergeCell ref="C10:D10"/>
    <mergeCell ref="C11:D11"/>
    <mergeCell ref="C12:D12"/>
    <mergeCell ref="A14:H14"/>
    <mergeCell ref="A15:E15"/>
    <mergeCell ref="F15:H15"/>
    <mergeCell ref="A16:E16"/>
    <mergeCell ref="F16:H19"/>
    <mergeCell ref="A18:C18"/>
    <mergeCell ref="D18:E18"/>
    <mergeCell ref="A19:C19"/>
    <mergeCell ref="D19:E1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BreakPreview" zoomScale="60" zoomScaleNormal="60" workbookViewId="0">
      <selection activeCell="C11" sqref="C11:D11"/>
    </sheetView>
  </sheetViews>
  <sheetFormatPr defaultRowHeight="15" customHeight="1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thickBot="1" x14ac:dyDescent="0.3">
      <c r="A1"/>
      <c r="B1"/>
      <c r="C1"/>
      <c r="D1"/>
      <c r="E1"/>
      <c r="F1"/>
      <c r="G1"/>
      <c r="H1"/>
    </row>
    <row r="2" spans="1:12" ht="42" customHeight="1" thickBot="1" x14ac:dyDescent="0.3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thickTop="1" thickBot="1" x14ac:dyDescent="0.3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thickBot="1" x14ac:dyDescent="0.3">
      <c r="A4" s="54" t="s">
        <v>2</v>
      </c>
      <c r="B4" s="55"/>
      <c r="C4" s="55"/>
      <c r="D4" s="55"/>
      <c r="E4" s="56" t="s">
        <v>25</v>
      </c>
      <c r="F4" s="56"/>
      <c r="G4" s="56"/>
      <c r="H4" s="57"/>
    </row>
    <row r="5" spans="1:12" ht="24.75" thickTop="1" thickBot="1" x14ac:dyDescent="0.3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thickBot="1" x14ac:dyDescent="0.3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thickTop="1" thickBot="1" x14ac:dyDescent="0.3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E8*2</f>
        <v>6800</v>
      </c>
      <c r="H8" s="9">
        <f>F8+'JULHO 2021'!H8</f>
        <v>6800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511</v>
      </c>
      <c r="G9" s="8">
        <f>E9*2</f>
        <v>1022</v>
      </c>
      <c r="H9" s="9">
        <f>F9+'JULHO 2021'!H9</f>
        <v>1022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394</v>
      </c>
      <c r="G10" s="8">
        <f>E10*2</f>
        <v>788</v>
      </c>
      <c r="H10" s="9">
        <f>F10+'JULHO 2021'!H10</f>
        <v>788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f>340+249.6</f>
        <v>589.6</v>
      </c>
      <c r="G11" s="8">
        <f>E11*2</f>
        <v>600</v>
      </c>
      <c r="H11" s="9">
        <f>F11+'JULHO 2021'!H11</f>
        <v>889.6</v>
      </c>
      <c r="L11" s="10"/>
    </row>
    <row r="12" spans="1:12" ht="26.25" customHeight="1" thickBot="1" x14ac:dyDescent="0.3">
      <c r="A12" s="5"/>
      <c r="B12" s="6"/>
      <c r="C12" s="63"/>
      <c r="D12" s="63"/>
      <c r="E12" s="15"/>
      <c r="F12" s="15"/>
      <c r="G12" s="15"/>
      <c r="H12" s="7"/>
    </row>
    <row r="13" spans="1:12" ht="26.25" customHeight="1" thickBot="1" x14ac:dyDescent="0.3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4894.6000000000004</v>
      </c>
      <c r="G13" s="14">
        <f>SUM(G8:G11)</f>
        <v>9210</v>
      </c>
      <c r="H13" s="17">
        <f>SUM(H8:H11)</f>
        <v>9499.6</v>
      </c>
    </row>
    <row r="14" spans="1:12" ht="25.5" customHeight="1" thickBot="1" x14ac:dyDescent="0.3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thickBot="1" x14ac:dyDescent="0.3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thickBot="1" x14ac:dyDescent="0.35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C8:D8"/>
    <mergeCell ref="C9:D9"/>
    <mergeCell ref="C10:D10"/>
    <mergeCell ref="C11:D11"/>
    <mergeCell ref="A16:E16"/>
    <mergeCell ref="C12:D12"/>
    <mergeCell ref="C13:D13"/>
    <mergeCell ref="A14:H14"/>
    <mergeCell ref="A15:E15"/>
    <mergeCell ref="F16:H19"/>
    <mergeCell ref="F15:H15"/>
    <mergeCell ref="A18:C18"/>
    <mergeCell ref="D18:E18"/>
    <mergeCell ref="A19:C19"/>
    <mergeCell ref="D19:E19"/>
    <mergeCell ref="A6:A7"/>
    <mergeCell ref="B6:B7"/>
    <mergeCell ref="C6:D7"/>
    <mergeCell ref="E6:F6"/>
    <mergeCell ref="G6:H6"/>
    <mergeCell ref="A2:H2"/>
    <mergeCell ref="A3:H3"/>
    <mergeCell ref="A4:D4"/>
    <mergeCell ref="E4:H4"/>
    <mergeCell ref="A5:H5"/>
  </mergeCells>
  <pageMargins left="0.7" right="0.7" top="0.75" bottom="0.75" header="0.3" footer="0.3"/>
  <pageSetup paperSize="9" scale="70" orientation="landscape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view="pageBreakPreview" zoomScale="60" zoomScaleNormal="100" workbookViewId="0">
      <selection activeCell="A6" sqref="A6:A7"/>
    </sheetView>
  </sheetViews>
  <sheetFormatPr defaultRowHeight="15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x14ac:dyDescent="0.25">
      <c r="A1"/>
      <c r="B1"/>
      <c r="C1"/>
      <c r="D1"/>
      <c r="E1"/>
      <c r="F1"/>
      <c r="G1"/>
      <c r="H1"/>
    </row>
    <row r="2" spans="1:12" ht="42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x14ac:dyDescent="0.25">
      <c r="A4" s="54" t="s">
        <v>2</v>
      </c>
      <c r="B4" s="55"/>
      <c r="C4" s="55"/>
      <c r="D4" s="55"/>
      <c r="E4" s="56" t="s">
        <v>29</v>
      </c>
      <c r="F4" s="56"/>
      <c r="G4" s="56"/>
      <c r="H4" s="57"/>
    </row>
    <row r="5" spans="1:12" ht="23.25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x14ac:dyDescent="0.25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x14ac:dyDescent="0.25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E8*3</f>
        <v>10200</v>
      </c>
      <c r="H8" s="9">
        <f>F8+'AGOSTO 2021'!H8</f>
        <v>10200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511</v>
      </c>
      <c r="G9" s="8">
        <f>E9*3</f>
        <v>1533</v>
      </c>
      <c r="H9" s="9">
        <f>F9+'AGOSTO 2021'!H9</f>
        <v>1533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394</v>
      </c>
      <c r="G10" s="8">
        <f>E10*3</f>
        <v>1182</v>
      </c>
      <c r="H10" s="9">
        <f>F10+'AGOSTO 2021'!H10</f>
        <v>1182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v>0</v>
      </c>
      <c r="G11" s="8">
        <f>E11*3</f>
        <v>900</v>
      </c>
      <c r="H11" s="9">
        <f>F11+'AGOSTO 2021'!H11</f>
        <v>889.6</v>
      </c>
      <c r="L11" s="10"/>
    </row>
    <row r="12" spans="1:12" ht="26.25" customHeight="1" x14ac:dyDescent="0.25">
      <c r="A12" s="5"/>
      <c r="B12" s="6"/>
      <c r="C12" s="63"/>
      <c r="D12" s="63"/>
      <c r="E12" s="15"/>
      <c r="F12" s="15"/>
      <c r="G12" s="15"/>
      <c r="H12" s="7"/>
    </row>
    <row r="13" spans="1:12" ht="26.25" customHeight="1" x14ac:dyDescent="0.25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4305</v>
      </c>
      <c r="G13" s="14">
        <f>SUM(G8:G11)</f>
        <v>13815</v>
      </c>
      <c r="H13" s="17">
        <f>SUM(H8:H11)</f>
        <v>13804.6</v>
      </c>
    </row>
    <row r="14" spans="1:12" ht="25.5" customHeight="1" x14ac:dyDescent="0.25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x14ac:dyDescent="0.25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x14ac:dyDescent="0.3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A14:H14"/>
    <mergeCell ref="A15:E15"/>
    <mergeCell ref="F15:H15"/>
    <mergeCell ref="A16:E16"/>
    <mergeCell ref="F16:H19"/>
    <mergeCell ref="A18:C18"/>
    <mergeCell ref="D18:E18"/>
    <mergeCell ref="A19:C19"/>
    <mergeCell ref="D19:E19"/>
    <mergeCell ref="C13:D13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view="pageBreakPreview" topLeftCell="A6" zoomScale="60" zoomScaleNormal="100" workbookViewId="0">
      <selection activeCell="H11" sqref="H11"/>
    </sheetView>
  </sheetViews>
  <sheetFormatPr defaultRowHeight="15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x14ac:dyDescent="0.25">
      <c r="A1"/>
      <c r="B1"/>
      <c r="C1"/>
      <c r="D1"/>
      <c r="E1"/>
      <c r="F1"/>
      <c r="G1"/>
      <c r="H1"/>
    </row>
    <row r="2" spans="1:12" ht="42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x14ac:dyDescent="0.25">
      <c r="A4" s="54" t="s">
        <v>2</v>
      </c>
      <c r="B4" s="55"/>
      <c r="C4" s="55"/>
      <c r="D4" s="55"/>
      <c r="E4" s="56" t="s">
        <v>30</v>
      </c>
      <c r="F4" s="56"/>
      <c r="G4" s="56"/>
      <c r="H4" s="57"/>
    </row>
    <row r="5" spans="1:12" ht="23.25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x14ac:dyDescent="0.25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x14ac:dyDescent="0.25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E8*4</f>
        <v>13600</v>
      </c>
      <c r="H8" s="9">
        <f>F8+'SETEMBRO 2021'!H8</f>
        <v>13600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511</v>
      </c>
      <c r="G9" s="8">
        <f>E9*4</f>
        <v>2044</v>
      </c>
      <c r="H9" s="9">
        <f>F9+'SETEMBRO 2021'!H9</f>
        <v>2044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394</v>
      </c>
      <c r="G10" s="8">
        <f>E10*4</f>
        <v>1576</v>
      </c>
      <c r="H10" s="9">
        <f>F10+'SETEMBRO 2021'!H10</f>
        <v>1576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v>300</v>
      </c>
      <c r="G11" s="8">
        <f>E11*4</f>
        <v>1200</v>
      </c>
      <c r="H11" s="9">
        <f>F11+'SETEMBRO 2021'!H11</f>
        <v>1189.5999999999999</v>
      </c>
      <c r="L11" s="10"/>
    </row>
    <row r="12" spans="1:12" ht="26.25" customHeight="1" x14ac:dyDescent="0.25">
      <c r="A12" s="5"/>
      <c r="B12" s="6"/>
      <c r="C12" s="63"/>
      <c r="D12" s="63"/>
      <c r="E12" s="15"/>
      <c r="F12" s="15"/>
      <c r="G12" s="15"/>
      <c r="H12" s="7"/>
    </row>
    <row r="13" spans="1:12" ht="26.25" customHeight="1" x14ac:dyDescent="0.25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4605</v>
      </c>
      <c r="G13" s="14">
        <f>SUM(G8:G11)</f>
        <v>18420</v>
      </c>
      <c r="H13" s="17">
        <f>SUM(H8:H11)</f>
        <v>18409.599999999999</v>
      </c>
    </row>
    <row r="14" spans="1:12" ht="25.5" customHeight="1" x14ac:dyDescent="0.25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x14ac:dyDescent="0.25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x14ac:dyDescent="0.3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C13:D13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8:D8"/>
    <mergeCell ref="C9:D9"/>
    <mergeCell ref="C10:D10"/>
    <mergeCell ref="C11:D11"/>
    <mergeCell ref="C12:D12"/>
    <mergeCell ref="A14:H14"/>
    <mergeCell ref="A15:E15"/>
    <mergeCell ref="F15:H15"/>
    <mergeCell ref="A16:E16"/>
    <mergeCell ref="F16:H19"/>
    <mergeCell ref="A18:C18"/>
    <mergeCell ref="D18:E18"/>
    <mergeCell ref="A19:C19"/>
    <mergeCell ref="D19:E19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view="pageBreakPreview" zoomScale="60" zoomScaleNormal="100" workbookViewId="0">
      <selection activeCell="H11" sqref="H11"/>
    </sheetView>
  </sheetViews>
  <sheetFormatPr defaultRowHeight="15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x14ac:dyDescent="0.25">
      <c r="A1"/>
      <c r="B1"/>
      <c r="C1"/>
      <c r="D1"/>
      <c r="E1"/>
      <c r="F1"/>
      <c r="G1"/>
      <c r="H1"/>
    </row>
    <row r="2" spans="1:12" ht="42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x14ac:dyDescent="0.25">
      <c r="A4" s="54" t="s">
        <v>2</v>
      </c>
      <c r="B4" s="55"/>
      <c r="C4" s="55"/>
      <c r="D4" s="55"/>
      <c r="E4" s="56" t="s">
        <v>31</v>
      </c>
      <c r="F4" s="56"/>
      <c r="G4" s="56"/>
      <c r="H4" s="57"/>
    </row>
    <row r="5" spans="1:12" ht="23.25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x14ac:dyDescent="0.25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x14ac:dyDescent="0.25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E8*5</f>
        <v>17000</v>
      </c>
      <c r="H8" s="9">
        <f>F8+'OUTUBRO 2021'!H8</f>
        <v>17000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511</v>
      </c>
      <c r="G9" s="8">
        <f>E9*5</f>
        <v>2555</v>
      </c>
      <c r="H9" s="9">
        <f>F9+'OUTUBRO 2021'!H9</f>
        <v>2555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394</v>
      </c>
      <c r="G10" s="8">
        <f>E10*5</f>
        <v>1970</v>
      </c>
      <c r="H10" s="9">
        <f>F10+'OUTUBRO 2021'!H10</f>
        <v>1970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v>344.8</v>
      </c>
      <c r="G11" s="8">
        <f>E11*5</f>
        <v>1500</v>
      </c>
      <c r="H11" s="9">
        <f>F11+'OUTUBRO 2021'!H11</f>
        <v>1534.3999999999999</v>
      </c>
      <c r="L11" s="10"/>
    </row>
    <row r="12" spans="1:12" ht="26.25" customHeight="1" x14ac:dyDescent="0.25">
      <c r="A12" s="5"/>
      <c r="B12" s="6"/>
      <c r="C12" s="63"/>
      <c r="D12" s="63"/>
      <c r="E12" s="15"/>
      <c r="F12" s="15"/>
      <c r="G12" s="15"/>
      <c r="H12" s="7"/>
    </row>
    <row r="13" spans="1:12" ht="26.25" customHeight="1" x14ac:dyDescent="0.25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4649.8</v>
      </c>
      <c r="G13" s="14">
        <f>SUM(G8:G11)</f>
        <v>23025</v>
      </c>
      <c r="H13" s="17">
        <f>SUM(H8:H11)</f>
        <v>23059.4</v>
      </c>
    </row>
    <row r="14" spans="1:12" ht="25.5" customHeight="1" x14ac:dyDescent="0.25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x14ac:dyDescent="0.25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x14ac:dyDescent="0.3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C13:D13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8:D8"/>
    <mergeCell ref="C9:D9"/>
    <mergeCell ref="C10:D10"/>
    <mergeCell ref="C11:D11"/>
    <mergeCell ref="C12:D12"/>
    <mergeCell ref="A14:H14"/>
    <mergeCell ref="A15:E15"/>
    <mergeCell ref="F15:H15"/>
    <mergeCell ref="A16:E16"/>
    <mergeCell ref="F16:H19"/>
    <mergeCell ref="A18:C18"/>
    <mergeCell ref="D18:E18"/>
    <mergeCell ref="A19:C19"/>
    <mergeCell ref="D19:E19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BreakPreview" zoomScale="60" zoomScaleNormal="100" workbookViewId="0">
      <selection activeCell="H11" sqref="H11"/>
    </sheetView>
  </sheetViews>
  <sheetFormatPr defaultRowHeight="15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x14ac:dyDescent="0.25">
      <c r="A1"/>
      <c r="B1"/>
      <c r="C1"/>
      <c r="D1"/>
      <c r="E1"/>
      <c r="F1"/>
      <c r="G1"/>
      <c r="H1"/>
    </row>
    <row r="2" spans="1:12" ht="42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x14ac:dyDescent="0.25">
      <c r="A4" s="54" t="s">
        <v>2</v>
      </c>
      <c r="B4" s="55"/>
      <c r="C4" s="55"/>
      <c r="D4" s="55"/>
      <c r="E4" s="56" t="s">
        <v>32</v>
      </c>
      <c r="F4" s="56"/>
      <c r="G4" s="56"/>
      <c r="H4" s="57"/>
    </row>
    <row r="5" spans="1:12" ht="23.25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x14ac:dyDescent="0.25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x14ac:dyDescent="0.25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E8*6</f>
        <v>20400</v>
      </c>
      <c r="H8" s="9">
        <f>F8+'NOVEMBRO 2021'!H8</f>
        <v>20400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511</v>
      </c>
      <c r="G9" s="8">
        <f>E9*6</f>
        <v>3066</v>
      </c>
      <c r="H9" s="9">
        <f>F9+'NOVEMBRO 2021'!H9</f>
        <v>3066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394</v>
      </c>
      <c r="G10" s="8">
        <f>E10*6</f>
        <v>2364</v>
      </c>
      <c r="H10" s="9">
        <f>F10+'NOVEMBRO 2021'!H10</f>
        <v>2364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v>265.60000000000002</v>
      </c>
      <c r="G11" s="8">
        <f>E11*6</f>
        <v>1800</v>
      </c>
      <c r="H11" s="9">
        <f>F11+'NOVEMBRO 2021'!H11</f>
        <v>1800</v>
      </c>
      <c r="L11" s="10"/>
    </row>
    <row r="12" spans="1:12" ht="26.25" customHeight="1" x14ac:dyDescent="0.25">
      <c r="A12" s="5"/>
      <c r="B12" s="6"/>
      <c r="C12" s="63"/>
      <c r="D12" s="63"/>
      <c r="E12" s="15"/>
      <c r="F12" s="15"/>
      <c r="G12" s="15"/>
      <c r="H12" s="7"/>
    </row>
    <row r="13" spans="1:12" ht="26.25" customHeight="1" x14ac:dyDescent="0.25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4570.6000000000004</v>
      </c>
      <c r="G13" s="14">
        <f>SUM(G8:G11)</f>
        <v>27630</v>
      </c>
      <c r="H13" s="17">
        <f>SUM(H8:H11)</f>
        <v>27630</v>
      </c>
    </row>
    <row r="14" spans="1:12" ht="25.5" customHeight="1" x14ac:dyDescent="0.25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x14ac:dyDescent="0.25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x14ac:dyDescent="0.3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A14:H14"/>
    <mergeCell ref="A15:E15"/>
    <mergeCell ref="F15:H15"/>
    <mergeCell ref="A16:E16"/>
    <mergeCell ref="F16:H19"/>
    <mergeCell ref="A18:C18"/>
    <mergeCell ref="D18:E18"/>
    <mergeCell ref="A19:C19"/>
    <mergeCell ref="D19:E19"/>
    <mergeCell ref="C13:D13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scale="4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BreakPreview" topLeftCell="A6" zoomScale="60" zoomScaleNormal="100" workbookViewId="0">
      <selection activeCell="H11" sqref="H11"/>
    </sheetView>
  </sheetViews>
  <sheetFormatPr defaultRowHeight="15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x14ac:dyDescent="0.25">
      <c r="A1"/>
      <c r="B1"/>
      <c r="C1"/>
      <c r="D1"/>
      <c r="E1"/>
      <c r="F1"/>
      <c r="G1"/>
      <c r="H1"/>
    </row>
    <row r="2" spans="1:12" ht="42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x14ac:dyDescent="0.25">
      <c r="A4" s="54" t="s">
        <v>2</v>
      </c>
      <c r="B4" s="55"/>
      <c r="C4" s="55"/>
      <c r="D4" s="55"/>
      <c r="E4" s="56" t="s">
        <v>33</v>
      </c>
      <c r="F4" s="56"/>
      <c r="G4" s="56"/>
      <c r="H4" s="57"/>
    </row>
    <row r="5" spans="1:12" ht="23.25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x14ac:dyDescent="0.25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x14ac:dyDescent="0.25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E8*7</f>
        <v>23800</v>
      </c>
      <c r="H8" s="9">
        <f>F8+'DEZEMBRO 2021'!H8</f>
        <v>23800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511</v>
      </c>
      <c r="G9" s="8">
        <f>E9*7</f>
        <v>3577</v>
      </c>
      <c r="H9" s="9">
        <f>F9+'DEZEMBRO 2021'!H9</f>
        <v>3577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394</v>
      </c>
      <c r="G10" s="8">
        <f>E10*7</f>
        <v>2758</v>
      </c>
      <c r="H10" s="9">
        <f>F10+'DEZEMBRO 2021'!H10</f>
        <v>2758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v>300</v>
      </c>
      <c r="G11" s="8">
        <f>E11*7</f>
        <v>2100</v>
      </c>
      <c r="H11" s="9">
        <f>F11+'DEZEMBRO 2021'!H11</f>
        <v>2100</v>
      </c>
      <c r="L11" s="10"/>
    </row>
    <row r="12" spans="1:12" ht="26.25" customHeight="1" x14ac:dyDescent="0.25">
      <c r="A12" s="5"/>
      <c r="B12" s="6"/>
      <c r="C12" s="63"/>
      <c r="D12" s="63"/>
      <c r="E12" s="15"/>
      <c r="F12" s="15"/>
      <c r="G12" s="15"/>
      <c r="H12" s="7"/>
    </row>
    <row r="13" spans="1:12" ht="26.25" customHeight="1" x14ac:dyDescent="0.25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4605</v>
      </c>
      <c r="G13" s="14">
        <f>SUM(G8:G11)</f>
        <v>32235</v>
      </c>
      <c r="H13" s="17">
        <f>SUM(H8:H11)</f>
        <v>32235</v>
      </c>
    </row>
    <row r="14" spans="1:12" ht="25.5" customHeight="1" x14ac:dyDescent="0.25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x14ac:dyDescent="0.25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x14ac:dyDescent="0.3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C13:D13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8:D8"/>
    <mergeCell ref="C9:D9"/>
    <mergeCell ref="C10:D10"/>
    <mergeCell ref="C11:D11"/>
    <mergeCell ref="C12:D12"/>
    <mergeCell ref="A14:H14"/>
    <mergeCell ref="A15:E15"/>
    <mergeCell ref="F15:H15"/>
    <mergeCell ref="A16:E16"/>
    <mergeCell ref="F16:H19"/>
    <mergeCell ref="A18:C18"/>
    <mergeCell ref="D18:E18"/>
    <mergeCell ref="A19:C19"/>
    <mergeCell ref="D19:E1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BreakPreview" topLeftCell="A6" zoomScale="60" zoomScaleNormal="100" workbookViewId="0">
      <selection activeCell="H11" sqref="H11"/>
    </sheetView>
  </sheetViews>
  <sheetFormatPr defaultRowHeight="15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x14ac:dyDescent="0.25">
      <c r="A1"/>
      <c r="B1"/>
      <c r="C1"/>
      <c r="D1"/>
      <c r="E1"/>
      <c r="F1"/>
      <c r="G1"/>
      <c r="H1"/>
    </row>
    <row r="2" spans="1:12" ht="42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x14ac:dyDescent="0.25">
      <c r="A4" s="54" t="s">
        <v>2</v>
      </c>
      <c r="B4" s="55"/>
      <c r="C4" s="55"/>
      <c r="D4" s="55"/>
      <c r="E4" s="56" t="s">
        <v>34</v>
      </c>
      <c r="F4" s="56"/>
      <c r="G4" s="56"/>
      <c r="H4" s="57"/>
    </row>
    <row r="5" spans="1:12" ht="23.25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x14ac:dyDescent="0.25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x14ac:dyDescent="0.25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E8*8</f>
        <v>27200</v>
      </c>
      <c r="H8" s="9">
        <f>F8+'JANEIRO 2022'!H8</f>
        <v>27200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511</v>
      </c>
      <c r="G9" s="8">
        <f>E9*8</f>
        <v>4088</v>
      </c>
      <c r="H9" s="9">
        <f>F9+'JANEIRO 2022'!H9</f>
        <v>4088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394</v>
      </c>
      <c r="G10" s="8">
        <f>E10*8</f>
        <v>3152</v>
      </c>
      <c r="H10" s="9">
        <f>F10+'JANEIRO 2022'!H10</f>
        <v>3152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v>300</v>
      </c>
      <c r="G11" s="8">
        <f>E11*8</f>
        <v>2400</v>
      </c>
      <c r="H11" s="9">
        <f>F11+'JANEIRO 2022'!H11</f>
        <v>2400</v>
      </c>
      <c r="L11" s="10"/>
    </row>
    <row r="12" spans="1:12" ht="26.25" customHeight="1" x14ac:dyDescent="0.25">
      <c r="A12" s="5"/>
      <c r="B12" s="6"/>
      <c r="C12" s="63"/>
      <c r="D12" s="63"/>
      <c r="E12" s="15"/>
      <c r="F12" s="15"/>
      <c r="G12" s="15"/>
      <c r="H12" s="7"/>
    </row>
    <row r="13" spans="1:12" ht="26.25" customHeight="1" x14ac:dyDescent="0.25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4605</v>
      </c>
      <c r="G13" s="14">
        <f>SUM(G8:G11)</f>
        <v>36840</v>
      </c>
      <c r="H13" s="17">
        <f>SUM(H8:H11)</f>
        <v>36840</v>
      </c>
    </row>
    <row r="14" spans="1:12" ht="25.5" customHeight="1" x14ac:dyDescent="0.25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x14ac:dyDescent="0.25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x14ac:dyDescent="0.3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C13:D13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8:D8"/>
    <mergeCell ref="C9:D9"/>
    <mergeCell ref="C10:D10"/>
    <mergeCell ref="C11:D11"/>
    <mergeCell ref="C12:D12"/>
    <mergeCell ref="A14:H14"/>
    <mergeCell ref="A15:E15"/>
    <mergeCell ref="F15:H15"/>
    <mergeCell ref="A16:E16"/>
    <mergeCell ref="F16:H19"/>
    <mergeCell ref="A18:C18"/>
    <mergeCell ref="D18:E18"/>
    <mergeCell ref="A19:C19"/>
    <mergeCell ref="D19:E19"/>
  </mergeCells>
  <pageMargins left="0.7" right="0.7" top="0.75" bottom="0.75" header="0.3" footer="0.3"/>
  <pageSetup paperSize="9"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view="pageBreakPreview" topLeftCell="A4" zoomScale="60" zoomScaleNormal="100" workbookViewId="0">
      <selection activeCell="H11" sqref="H11"/>
    </sheetView>
  </sheetViews>
  <sheetFormatPr defaultRowHeight="15" zeroHeight="1" x14ac:dyDescent="0.25"/>
  <cols>
    <col min="1" max="1" width="10.42578125" customWidth="1"/>
    <col min="2" max="2" width="13.42578125" customWidth="1"/>
    <col min="3" max="3" width="47.7109375" customWidth="1"/>
    <col min="4" max="4" width="33" customWidth="1"/>
    <col min="5" max="5" width="18.7109375" customWidth="1"/>
    <col min="6" max="6" width="15.85546875" customWidth="1"/>
    <col min="7" max="7" width="18.28515625" bestFit="1" customWidth="1"/>
    <col min="8" max="8" width="29.42578125" customWidth="1"/>
    <col min="12" max="12" width="14.28515625" bestFit="1" customWidth="1"/>
  </cols>
  <sheetData>
    <row r="1" spans="1:12" s="1" customFormat="1" ht="15" customHeight="1" x14ac:dyDescent="0.25">
      <c r="A1"/>
      <c r="B1"/>
      <c r="C1"/>
      <c r="D1"/>
      <c r="E1"/>
      <c r="F1"/>
      <c r="G1"/>
      <c r="H1"/>
    </row>
    <row r="2" spans="1:12" ht="42" customHeight="1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2" ht="31.5" customHeight="1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12" ht="37.5" customHeight="1" x14ac:dyDescent="0.25">
      <c r="A4" s="54" t="s">
        <v>2</v>
      </c>
      <c r="B4" s="55"/>
      <c r="C4" s="55"/>
      <c r="D4" s="55"/>
      <c r="E4" s="56" t="s">
        <v>35</v>
      </c>
      <c r="F4" s="56"/>
      <c r="G4" s="56"/>
      <c r="H4" s="57"/>
    </row>
    <row r="5" spans="1:12" ht="23.25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12" ht="30" customHeight="1" x14ac:dyDescent="0.25">
      <c r="A6" s="41" t="s">
        <v>5</v>
      </c>
      <c r="B6" s="43" t="s">
        <v>6</v>
      </c>
      <c r="C6" s="43" t="s">
        <v>7</v>
      </c>
      <c r="D6" s="43"/>
      <c r="E6" s="45" t="s">
        <v>8</v>
      </c>
      <c r="F6" s="45"/>
      <c r="G6" s="46" t="s">
        <v>9</v>
      </c>
      <c r="H6" s="47"/>
    </row>
    <row r="7" spans="1:12" ht="26.25" customHeight="1" x14ac:dyDescent="0.25">
      <c r="A7" s="42"/>
      <c r="B7" s="44"/>
      <c r="C7" s="44"/>
      <c r="D7" s="44"/>
      <c r="E7" s="2" t="s">
        <v>10</v>
      </c>
      <c r="F7" s="2" t="s">
        <v>11</v>
      </c>
      <c r="G7" s="2" t="s">
        <v>10</v>
      </c>
      <c r="H7" s="3" t="s">
        <v>11</v>
      </c>
    </row>
    <row r="8" spans="1:12" ht="29.25" customHeight="1" x14ac:dyDescent="0.25">
      <c r="A8" s="4">
        <v>1</v>
      </c>
      <c r="B8" s="20" t="s">
        <v>12</v>
      </c>
      <c r="C8" s="64" t="s">
        <v>13</v>
      </c>
      <c r="D8" s="64"/>
      <c r="E8" s="8">
        <v>3400</v>
      </c>
      <c r="F8" s="8">
        <v>3400</v>
      </c>
      <c r="G8" s="8">
        <f>E8*9</f>
        <v>30600</v>
      </c>
      <c r="H8" s="9">
        <f>F8+'FEVEREIRO 2022'!H8</f>
        <v>30600</v>
      </c>
      <c r="L8" s="12"/>
    </row>
    <row r="9" spans="1:12" ht="29.25" customHeight="1" x14ac:dyDescent="0.25">
      <c r="A9" s="4">
        <v>1</v>
      </c>
      <c r="B9" s="20" t="s">
        <v>14</v>
      </c>
      <c r="C9" s="65" t="s">
        <v>15</v>
      </c>
      <c r="D9" s="66"/>
      <c r="E9" s="8">
        <v>511</v>
      </c>
      <c r="F9" s="8">
        <v>496.49</v>
      </c>
      <c r="G9" s="8">
        <f>E9*9</f>
        <v>4599</v>
      </c>
      <c r="H9" s="9">
        <f>F9+'FEVEREIRO 2022'!H9</f>
        <v>4584.49</v>
      </c>
      <c r="L9" s="12"/>
    </row>
    <row r="10" spans="1:12" ht="25.5" customHeight="1" x14ac:dyDescent="0.25">
      <c r="A10" s="4">
        <v>1</v>
      </c>
      <c r="B10" s="20" t="s">
        <v>16</v>
      </c>
      <c r="C10" s="67" t="s">
        <v>17</v>
      </c>
      <c r="D10" s="67"/>
      <c r="E10" s="8">
        <v>394</v>
      </c>
      <c r="F10" s="8">
        <v>377.32</v>
      </c>
      <c r="G10" s="8">
        <f>E10*9</f>
        <v>3546</v>
      </c>
      <c r="H10" s="9">
        <f>F10+'FEVEREIRO 2022'!H10</f>
        <v>3529.32</v>
      </c>
      <c r="L10" s="12"/>
    </row>
    <row r="11" spans="1:12" ht="27.75" customHeight="1" x14ac:dyDescent="0.25">
      <c r="A11" s="4">
        <v>2</v>
      </c>
      <c r="B11" s="20" t="s">
        <v>18</v>
      </c>
      <c r="C11" s="61" t="s">
        <v>26</v>
      </c>
      <c r="D11" s="62"/>
      <c r="E11" s="8">
        <v>300</v>
      </c>
      <c r="F11" s="8">
        <v>361.84</v>
      </c>
      <c r="G11" s="8">
        <f>E11*9</f>
        <v>2700</v>
      </c>
      <c r="H11" s="9">
        <f>F11+'FEVEREIRO 2022'!H11</f>
        <v>2761.84</v>
      </c>
      <c r="L11" s="10"/>
    </row>
    <row r="12" spans="1:12" ht="26.25" customHeight="1" x14ac:dyDescent="0.25">
      <c r="A12" s="5"/>
      <c r="B12" s="6"/>
      <c r="C12" s="63"/>
      <c r="D12" s="63"/>
      <c r="E12" s="15"/>
      <c r="F12" s="15"/>
      <c r="G12" s="15"/>
      <c r="H12" s="7"/>
    </row>
    <row r="13" spans="1:12" ht="26.25" customHeight="1" x14ac:dyDescent="0.25">
      <c r="A13" s="16" t="s">
        <v>20</v>
      </c>
      <c r="B13" s="13"/>
      <c r="C13" s="21"/>
      <c r="D13" s="22"/>
      <c r="E13" s="14">
        <f>SUM(E8:E11)</f>
        <v>4605</v>
      </c>
      <c r="F13" s="14">
        <f>SUM(F8:F11)</f>
        <v>4635.6499999999996</v>
      </c>
      <c r="G13" s="14">
        <f>SUM(G8:G11)</f>
        <v>41445</v>
      </c>
      <c r="H13" s="17">
        <f>SUM(H8:H11)</f>
        <v>41475.649999999994</v>
      </c>
    </row>
    <row r="14" spans="1:12" ht="25.5" customHeight="1" x14ac:dyDescent="0.25">
      <c r="A14" s="23"/>
      <c r="B14" s="24"/>
      <c r="C14" s="24"/>
      <c r="D14" s="24"/>
      <c r="E14" s="24"/>
      <c r="F14" s="24"/>
      <c r="G14" s="24"/>
      <c r="H14" s="25"/>
      <c r="L14" s="11"/>
    </row>
    <row r="15" spans="1:12" ht="25.5" customHeight="1" x14ac:dyDescent="0.25">
      <c r="A15" s="26" t="s">
        <v>21</v>
      </c>
      <c r="B15" s="27"/>
      <c r="C15" s="27"/>
      <c r="D15" s="27"/>
      <c r="E15" s="28"/>
      <c r="F15" s="71" t="s">
        <v>22</v>
      </c>
      <c r="G15" s="72"/>
      <c r="H15" s="73"/>
    </row>
    <row r="16" spans="1:12" ht="55.5" customHeight="1" x14ac:dyDescent="0.3">
      <c r="A16" s="68"/>
      <c r="B16" s="68"/>
      <c r="C16" s="68"/>
      <c r="D16" s="68"/>
      <c r="E16" s="69"/>
      <c r="F16" s="70" t="s">
        <v>24</v>
      </c>
      <c r="G16" s="70"/>
      <c r="H16" s="70"/>
    </row>
    <row r="17" spans="1:8" ht="15" customHeight="1" x14ac:dyDescent="0.3">
      <c r="A17" s="18"/>
      <c r="B17" s="19"/>
      <c r="C17" s="19"/>
      <c r="D17" s="19"/>
      <c r="E17" s="19"/>
      <c r="F17" s="70"/>
      <c r="G17" s="70"/>
      <c r="H17" s="70"/>
    </row>
    <row r="18" spans="1:8" ht="15.75" customHeight="1" x14ac:dyDescent="0.3">
      <c r="A18" s="74"/>
      <c r="B18" s="75"/>
      <c r="C18" s="75"/>
      <c r="D18" s="75"/>
      <c r="E18" s="75"/>
      <c r="F18" s="70"/>
      <c r="G18" s="70"/>
      <c r="H18" s="70"/>
    </row>
    <row r="19" spans="1:8" ht="53.25" customHeight="1" x14ac:dyDescent="0.3">
      <c r="A19" s="76" t="s">
        <v>27</v>
      </c>
      <c r="B19" s="77"/>
      <c r="C19" s="77"/>
      <c r="D19" s="77" t="s">
        <v>28</v>
      </c>
      <c r="E19" s="77"/>
      <c r="F19" s="70"/>
      <c r="G19" s="70"/>
      <c r="H19" s="70"/>
    </row>
    <row r="20" spans="1:8" x14ac:dyDescent="0.25"/>
    <row r="21" spans="1:8" x14ac:dyDescent="0.25"/>
    <row r="22" spans="1:8" x14ac:dyDescent="0.25"/>
    <row r="23" spans="1:8" x14ac:dyDescent="0.25"/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25">
    <mergeCell ref="A14:H14"/>
    <mergeCell ref="A15:E15"/>
    <mergeCell ref="F15:H15"/>
    <mergeCell ref="A16:E16"/>
    <mergeCell ref="F16:H19"/>
    <mergeCell ref="A18:C18"/>
    <mergeCell ref="D18:E18"/>
    <mergeCell ref="A19:C19"/>
    <mergeCell ref="D19:E19"/>
    <mergeCell ref="C13:D13"/>
    <mergeCell ref="A2:H2"/>
    <mergeCell ref="A3:H3"/>
    <mergeCell ref="A4:D4"/>
    <mergeCell ref="E4:H4"/>
    <mergeCell ref="A5:H5"/>
    <mergeCell ref="A6:A7"/>
    <mergeCell ref="B6:B7"/>
    <mergeCell ref="C6:D7"/>
    <mergeCell ref="E6:F6"/>
    <mergeCell ref="G6:H6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scale="47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A8D05CE841E241B9DD942F592F14C4" ma:contentTypeVersion="12" ma:contentTypeDescription="Crie um novo documento." ma:contentTypeScope="" ma:versionID="94086705708be459065df5de05586596">
  <xsd:schema xmlns:xsd="http://www.w3.org/2001/XMLSchema" xmlns:xs="http://www.w3.org/2001/XMLSchema" xmlns:p="http://schemas.microsoft.com/office/2006/metadata/properties" xmlns:ns2="bcf2f8c8-b80a-46d5-9ab6-dbc88b86d2fa" xmlns:ns3="6b8c797b-b24d-4c0f-bb75-94bebf67c99d" targetNamespace="http://schemas.microsoft.com/office/2006/metadata/properties" ma:root="true" ma:fieldsID="e2223d4d5f57ae7482244e9f423fd136" ns2:_="" ns3:_="">
    <xsd:import namespace="bcf2f8c8-b80a-46d5-9ab6-dbc88b86d2fa"/>
    <xsd:import namespace="6b8c797b-b24d-4c0f-bb75-94bebf67c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2f8c8-b80a-46d5-9ab6-dbc88b86d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c797b-b24d-4c0f-bb75-94bebf67c99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FB82A9-6C7B-46E1-9ABE-BF0E5E395343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cf2f8c8-b80a-46d5-9ab6-dbc88b86d2fa"/>
    <ds:schemaRef ds:uri="http://purl.org/dc/terms/"/>
    <ds:schemaRef ds:uri="http://schemas.microsoft.com/office/2006/metadata/properties"/>
    <ds:schemaRef ds:uri="http://purl.org/dc/dcmitype/"/>
    <ds:schemaRef ds:uri="6b8c797b-b24d-4c0f-bb75-94bebf67c99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BA7E6E-071E-4291-8A65-1A26450A3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28F8F2-3F26-4D5E-8D20-D34CF1309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2f8c8-b80a-46d5-9ab6-dbc88b86d2fa"/>
    <ds:schemaRef ds:uri="6b8c797b-b24d-4c0f-bb75-94bebf67c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10</vt:i4>
      </vt:variant>
    </vt:vector>
  </HeadingPairs>
  <TitlesOfParts>
    <vt:vector size="20" baseType="lpstr">
      <vt:lpstr>JULHO 2021</vt:lpstr>
      <vt:lpstr>AGOSTO 2021</vt:lpstr>
      <vt:lpstr>SETEMBRO 2021</vt:lpstr>
      <vt:lpstr>OUTUBRO 2021</vt:lpstr>
      <vt:lpstr>NOVEMBRO 2021</vt:lpstr>
      <vt:lpstr>DEZEMBRO 2021</vt:lpstr>
      <vt:lpstr>JANEIRO 2022</vt:lpstr>
      <vt:lpstr>FEVEREIRO 2022</vt:lpstr>
      <vt:lpstr>MARÇO 2022</vt:lpstr>
      <vt:lpstr>ABRIL 2022</vt:lpstr>
      <vt:lpstr>'ABRIL 2022'!Área_de_Impressão</vt:lpstr>
      <vt:lpstr>'AGOSTO 2021'!Área_de_Impressão</vt:lpstr>
      <vt:lpstr>'DEZEMBRO 2021'!Área_de_Impressão</vt:lpstr>
      <vt:lpstr>'FEVEREIRO 2022'!Área_de_Impressão</vt:lpstr>
      <vt:lpstr>'JANEIRO 2022'!Área_de_Impressão</vt:lpstr>
      <vt:lpstr>'JULHO 2021'!Área_de_Impressão</vt:lpstr>
      <vt:lpstr>'MARÇO 2022'!Área_de_Impressão</vt:lpstr>
      <vt:lpstr>'NOVEMBRO 2021'!Área_de_Impressão</vt:lpstr>
      <vt:lpstr>'OUTUBRO 2021'!Área_de_Impressão</vt:lpstr>
      <vt:lpstr>'SETEMBRO 2021'!Área_de_Impressão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debora</cp:lastModifiedBy>
  <cp:revision/>
  <cp:lastPrinted>2022-05-12T18:10:53Z</cp:lastPrinted>
  <dcterms:created xsi:type="dcterms:W3CDTF">2021-09-29T16:31:58Z</dcterms:created>
  <dcterms:modified xsi:type="dcterms:W3CDTF">2022-05-12T18:11:24Z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0x0101006EA8D05CE841E241B9DD942F592F14C4</vt:lpwstr>
  </property>
</Properties>
</file>